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0" yWindow="60" windowWidth="25440" windowHeight="13340" activeTab="0"/>
  </bookViews>
  <sheets>
    <sheet name="Feuil1" sheetId="1" r:id="rId1"/>
    <sheet name="Feuil2" sheetId="2" r:id="rId2"/>
    <sheet name="Feuil3" sheetId="3" r:id="rId3"/>
    <sheet name="Feuil4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<sst xmlns="http://schemas.openxmlformats.org/spreadsheetml/2006/main" count="31" uniqueCount="31">
  <si>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(exemple 3/4 AV 1/2 AR)</t>
  </si>
  <si>
    <t>UTILISATION SOUS LA RESPONSABILITE DU COMMANDANT DE BORD.</t>
  </si>
  <si>
    <t>N.B.: respecter une différence maximale de 1/4 de graduation entre les 2 réservoirs (cf manuel de vol)</t>
  </si>
  <si>
    <t xml:space="preserve">                      Devis Masse et Centrage </t>
  </si>
  <si>
    <t>Masses</t>
  </si>
  <si>
    <t>Bras de Levier</t>
  </si>
  <si>
    <t>Moment</t>
  </si>
  <si>
    <t>Pilote</t>
  </si>
  <si>
    <t>Passager avant</t>
  </si>
  <si>
    <t>Passagers arrières</t>
  </si>
  <si>
    <t>Bagages Maxi (Avant)</t>
  </si>
  <si>
    <t>Bagages Maxi (Zone B)</t>
  </si>
  <si>
    <t xml:space="preserve">Masse à vide </t>
  </si>
  <si>
    <t>Total</t>
  </si>
  <si>
    <t>Limites de Centrage:    0,36m à 0,68m</t>
  </si>
  <si>
    <r>
      <t xml:space="preserve">Masse maximale autorisée au décollage </t>
    </r>
    <r>
      <rPr>
        <sz val="12"/>
        <rFont val="Arial"/>
        <family val="2"/>
      </rPr>
      <t>: 1200 kg (MTOW)</t>
    </r>
  </si>
  <si>
    <r>
      <t xml:space="preserve">Masse maximale autorisée à l'atterrissage </t>
    </r>
    <r>
      <rPr>
        <sz val="12"/>
        <rFont val="Arial"/>
        <family val="2"/>
      </rPr>
      <t>: 1200 kg (MLW)</t>
    </r>
  </si>
  <si>
    <r>
      <t>Essence AVGAS</t>
    </r>
    <r>
      <rPr>
        <sz val="12"/>
        <rFont val="Arial"/>
        <family val="2"/>
      </rPr>
      <t xml:space="preserve">:  90 L Avant       125 L Arrière </t>
    </r>
  </si>
  <si>
    <t xml:space="preserve"> </t>
  </si>
  <si>
    <t>Cat,N</t>
  </si>
  <si>
    <t>Cat,U</t>
  </si>
  <si>
    <t>Centrage</t>
  </si>
  <si>
    <t>MASSE TOTALE IMPERATIVEMENT                  &lt;=1200 kg</t>
  </si>
  <si>
    <t>Données du Vol</t>
  </si>
  <si>
    <t>Entrer les données dans la colonne "Données du Vol"</t>
  </si>
  <si>
    <r>
      <t>Essence avant (maxi 90L)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0"/>
      </rPr>
      <t>en Litres</t>
    </r>
  </si>
  <si>
    <r>
      <t xml:space="preserve">Essence arrière (maxi 125L) </t>
    </r>
    <r>
      <rPr>
        <b/>
        <sz val="10"/>
        <color indexed="10"/>
        <rFont val="Arial"/>
        <family val="0"/>
      </rPr>
      <t>en Litres</t>
    </r>
  </si>
  <si>
    <t>SUR SKIS</t>
  </si>
  <si>
    <r>
      <t>Consommation</t>
    </r>
    <r>
      <rPr>
        <sz val="12"/>
        <rFont val="Arial"/>
        <family val="2"/>
      </rPr>
      <t xml:space="preserve"> : entre 35 et 40,0 L/h</t>
    </r>
  </si>
  <si>
    <t xml:space="preserve">DOCUMENT SPECIFIQUE AU D140 F-PNIV DE L'AEROCLUB DE MERIBEL. </t>
  </si>
  <si>
    <t>Jodel D140 E F-PNIV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</si>
</sst>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\ \k\g"/>
    <numFmt numFmtId="174" formatCode="0\ \k\g"/>
  </numFmts>
  <fonts count="37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Verdana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color indexed="12"/>
      <name val="Arial"/>
      <family val="0"/>
    </font>
    <font>
      <b/>
      <sz val="14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8" borderId="0" applyNumberFormat="0" applyBorder="0" applyAlignment="0" applyProtection="0"/>
    <xf numFmtId="9" fontId="0" fillId="0" borderId="0" applyFill="0" applyBorder="0" applyAlignment="0" applyProtection="0"/>
    <xf numFmtId="0" fontId="13" fillId="17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0" fillId="18" borderId="8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0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0" fillId="19" borderId="9" xfId="44" applyFill="1" applyBorder="1">
      <alignment/>
      <protection/>
    </xf>
    <xf numFmtId="0" fontId="0" fillId="0" borderId="9" xfId="44" applyFont="1" applyBorder="1" applyAlignment="1">
      <alignment horizontal="center"/>
      <protection/>
    </xf>
    <xf numFmtId="0" fontId="0" fillId="0" borderId="9" xfId="44" applyFont="1" applyBorder="1">
      <alignment/>
      <protection/>
    </xf>
    <xf numFmtId="172" fontId="0" fillId="0" borderId="9" xfId="44" applyNumberFormat="1" applyBorder="1" applyAlignment="1">
      <alignment horizontal="center"/>
      <protection/>
    </xf>
    <xf numFmtId="2" fontId="5" fillId="0" borderId="9" xfId="44" applyNumberFormat="1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6" fillId="0" borderId="0" xfId="44" applyFont="1">
      <alignment/>
      <protection/>
    </xf>
    <xf numFmtId="0" fontId="8" fillId="0" borderId="0" xfId="44" applyFont="1">
      <alignment/>
      <protection/>
    </xf>
    <xf numFmtId="172" fontId="0" fillId="0" borderId="0" xfId="44" applyNumberFormat="1">
      <alignment/>
      <protection/>
    </xf>
    <xf numFmtId="2" fontId="0" fillId="0" borderId="9" xfId="44" applyNumberFormat="1" applyFont="1" applyBorder="1" applyAlignment="1">
      <alignment horizontal="center"/>
      <protection/>
    </xf>
    <xf numFmtId="0" fontId="35" fillId="0" borderId="9" xfId="44" applyFont="1" applyBorder="1" applyAlignment="1">
      <alignment horizontal="center"/>
      <protection/>
    </xf>
    <xf numFmtId="0" fontId="35" fillId="0" borderId="9" xfId="44" applyFont="1" applyBorder="1" applyAlignment="1" applyProtection="1">
      <alignment horizontal="center"/>
      <protection locked="0"/>
    </xf>
    <xf numFmtId="0" fontId="35" fillId="0" borderId="0" xfId="44" applyFont="1">
      <alignment/>
      <protection/>
    </xf>
    <xf numFmtId="0" fontId="31" fillId="0" borderId="10" xfId="44" applyFont="1" applyBorder="1" applyAlignment="1" applyProtection="1">
      <alignment horizontal="center"/>
      <protection locked="0"/>
    </xf>
    <xf numFmtId="0" fontId="5" fillId="0" borderId="11" xfId="44" applyFont="1" applyBorder="1">
      <alignment/>
      <protection/>
    </xf>
    <xf numFmtId="172" fontId="5" fillId="0" borderId="12" xfId="44" applyNumberFormat="1" applyFont="1" applyBorder="1" applyAlignment="1">
      <alignment horizontal="center"/>
      <protection/>
    </xf>
    <xf numFmtId="174" fontId="32" fillId="0" borderId="13" xfId="44" applyNumberFormat="1" applyFont="1" applyBorder="1" applyAlignment="1">
      <alignment horizontal="center"/>
      <protection/>
    </xf>
    <xf numFmtId="0" fontId="0" fillId="0" borderId="9" xfId="44" applyFont="1" applyFill="1" applyBorder="1">
      <alignment/>
      <protection/>
    </xf>
    <xf numFmtId="0" fontId="0" fillId="0" borderId="0" xfId="44" applyFont="1">
      <alignment/>
      <protection/>
    </xf>
    <xf numFmtId="0" fontId="5" fillId="0" borderId="0" xfId="44" applyFont="1">
      <alignment/>
      <protection/>
    </xf>
    <xf numFmtId="0" fontId="36" fillId="20" borderId="0" xfId="44" applyFont="1" applyFill="1">
      <alignment/>
      <protection/>
    </xf>
    <xf numFmtId="172" fontId="0" fillId="0" borderId="9" xfId="44" applyNumberFormat="1" applyFont="1" applyBorder="1" applyAlignment="1">
      <alignment horizontal="center"/>
      <protection/>
    </xf>
    <xf numFmtId="0" fontId="32" fillId="20" borderId="14" xfId="44" applyFont="1" applyFill="1" applyBorder="1" applyAlignment="1">
      <alignment/>
      <protection/>
    </xf>
    <xf numFmtId="0" fontId="8" fillId="20" borderId="14" xfId="0" applyFont="1" applyFill="1" applyBorder="1" applyAlignment="1">
      <alignment/>
    </xf>
    <xf numFmtId="0" fontId="5" fillId="0" borderId="0" xfId="44" applyFont="1" applyAlignment="1">
      <alignment/>
      <protection/>
    </xf>
    <xf numFmtId="0" fontId="5" fillId="0" borderId="0" xfId="0" applyFont="1" applyAlignment="1">
      <alignment/>
    </xf>
    <xf numFmtId="0" fontId="32" fillId="20" borderId="0" xfId="44" applyFont="1" applyFill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425"/>
          <c:w val="0.88925"/>
          <c:h val="0.7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Cat,N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Feuil2!$B$3:$F$3</c:f>
              <c:numCach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</c:numCache>
            </c:numRef>
          </c:xVal>
          <c:yVal>
            <c:numRef>
              <c:f>Feuil2!$B$4:$F$4</c:f>
              <c:numCache>
                <c:ptCount val="5"/>
                <c:pt idx="0">
                  <c:v>600</c:v>
                </c:pt>
                <c:pt idx="1">
                  <c:v>1200</c:v>
                </c:pt>
                <c:pt idx="2">
                  <c:v>1200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Feuil2!$A$9</c:f>
              <c:strCache>
                <c:ptCount val="1"/>
                <c:pt idx="0">
                  <c:v>Centrage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Feuil1!$C$20</c:f>
              <c:numCache/>
            </c:numRef>
          </c:xVal>
          <c:yVal>
            <c:numRef>
              <c:f>Feuil1!$B$20</c:f>
              <c:numCache/>
            </c:numRef>
          </c:yVal>
          <c:smooth val="0"/>
        </c:ser>
        <c:axId val="4103498"/>
        <c:axId val="36931483"/>
      </c:scatterChart>
      <c:valAx>
        <c:axId val="4103498"/>
        <c:scaling>
          <c:orientation val="minMax"/>
          <c:max val="0.7000000000000001"/>
          <c:min val="0.34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Bras de Levier Total (m)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31483"/>
        <c:crossesAt val="0"/>
        <c:crossBetween val="midCat"/>
        <c:dispUnits/>
        <c:majorUnit val="0.05000000000000001"/>
        <c:minorUnit val="0.010000000000000002"/>
      </c:valAx>
      <c:valAx>
        <c:axId val="36931483"/>
        <c:scaling>
          <c:orientation val="minMax"/>
          <c:max val="12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Masse Totale (kg)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3498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"/>
          <c:y val="0.90625"/>
          <c:w val="0.38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24</xdr:row>
      <xdr:rowOff>66675</xdr:rowOff>
    </xdr:from>
    <xdr:to>
      <xdr:col>5</xdr:col>
      <xdr:colOff>304800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0975" y="4267200"/>
        <a:ext cx="56388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333375</xdr:colOff>
      <xdr:row>0</xdr:row>
      <xdr:rowOff>19050</xdr:rowOff>
    </xdr:from>
    <xdr:to>
      <xdr:col>14</xdr:col>
      <xdr:colOff>361950</xdr:colOff>
      <xdr:row>65</xdr:row>
      <xdr:rowOff>104775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9050"/>
          <a:ext cx="6457950" cy="1111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3" sqref="B3"/>
    </sheetView>
  </sheetViews>
  <sheetFormatPr defaultColWidth="10.7109375" defaultRowHeight="12.75"/>
  <cols>
    <col min="1" max="1" width="32.00390625" style="1" customWidth="1"/>
    <col min="2" max="2" width="16.8515625" style="1" customWidth="1"/>
    <col min="3" max="3" width="12.421875" style="1" customWidth="1"/>
    <col min="4" max="16384" width="10.7109375" style="1" customWidth="1"/>
  </cols>
  <sheetData>
    <row r="1" ht="26.25">
      <c r="A1" s="2" t="s">
        <v>3</v>
      </c>
    </row>
    <row r="2" ht="12.75"/>
    <row r="3" spans="2:4" ht="18">
      <c r="B3" s="3" t="s">
        <v>30</v>
      </c>
      <c r="D3" s="28" t="s">
        <v>27</v>
      </c>
    </row>
    <row r="4" spans="1:5" ht="12.75">
      <c r="A4" s="32" t="s">
        <v>29</v>
      </c>
      <c r="B4" s="33"/>
      <c r="C4" s="33"/>
      <c r="D4" s="33"/>
      <c r="E4" s="33"/>
    </row>
    <row r="5" spans="1:5" ht="12.75">
      <c r="A5" s="27" t="s">
        <v>1</v>
      </c>
      <c r="B5" s="27"/>
      <c r="C5" s="27"/>
      <c r="D5" s="27"/>
      <c r="E5" s="27"/>
    </row>
    <row r="6" ht="12.75">
      <c r="A6" s="26"/>
    </row>
    <row r="7" ht="12.75">
      <c r="A7" s="20" t="s">
        <v>24</v>
      </c>
    </row>
    <row r="8" ht="12.75"/>
    <row r="9" ht="15.75">
      <c r="A9" s="5" t="s">
        <v>4</v>
      </c>
    </row>
    <row r="10" ht="12.75">
      <c r="A10" s="6"/>
    </row>
    <row r="11" spans="1:4" ht="12.75">
      <c r="A11" s="7"/>
      <c r="B11" s="18" t="s">
        <v>23</v>
      </c>
      <c r="C11" s="8" t="s">
        <v>5</v>
      </c>
      <c r="D11" s="8" t="s">
        <v>6</v>
      </c>
    </row>
    <row r="12" spans="1:4" ht="12.75">
      <c r="A12" s="9" t="s">
        <v>7</v>
      </c>
      <c r="B12" s="19">
        <v>85</v>
      </c>
      <c r="C12" s="29">
        <v>0.44</v>
      </c>
      <c r="D12" s="17">
        <f>B12*C12</f>
        <v>37.4</v>
      </c>
    </row>
    <row r="13" spans="1:4" ht="12.75">
      <c r="A13" s="9" t="s">
        <v>8</v>
      </c>
      <c r="B13" s="19">
        <v>75</v>
      </c>
      <c r="C13" s="29">
        <v>0.44</v>
      </c>
      <c r="D13" s="17">
        <f>B13*C13</f>
        <v>33</v>
      </c>
    </row>
    <row r="14" spans="1:4" ht="12.75">
      <c r="A14" s="9" t="s">
        <v>9</v>
      </c>
      <c r="B14" s="19">
        <v>70</v>
      </c>
      <c r="C14" s="29">
        <v>1.26</v>
      </c>
      <c r="D14" s="17">
        <f>B14*C14</f>
        <v>88.2</v>
      </c>
    </row>
    <row r="15" spans="1:4" ht="12.75">
      <c r="A15" s="9" t="s">
        <v>10</v>
      </c>
      <c r="B15" s="19">
        <v>15</v>
      </c>
      <c r="C15" s="29">
        <v>-0.47</v>
      </c>
      <c r="D15" s="17">
        <f>B15*C15</f>
        <v>-7.05</v>
      </c>
    </row>
    <row r="16" spans="1:4" ht="12.75">
      <c r="A16" s="9" t="s">
        <v>11</v>
      </c>
      <c r="B16" s="19">
        <v>5</v>
      </c>
      <c r="C16" s="29">
        <v>2.4</v>
      </c>
      <c r="D16" s="17">
        <f>B16*C16</f>
        <v>12</v>
      </c>
    </row>
    <row r="17" spans="1:4" ht="12.75">
      <c r="A17" s="25" t="s">
        <v>25</v>
      </c>
      <c r="B17" s="19">
        <v>90</v>
      </c>
      <c r="C17" s="29">
        <v>-0.55</v>
      </c>
      <c r="D17" s="17">
        <f>(B17*0.72)*C17</f>
        <v>-35.64</v>
      </c>
    </row>
    <row r="18" spans="1:4" ht="12.75">
      <c r="A18" s="9" t="s">
        <v>26</v>
      </c>
      <c r="B18" s="19">
        <v>30</v>
      </c>
      <c r="C18" s="29">
        <v>1.31</v>
      </c>
      <c r="D18" s="17">
        <f>(B18*0.72)*C18</f>
        <v>28.296</v>
      </c>
    </row>
    <row r="19" spans="1:4" ht="12.75">
      <c r="A19" s="9" t="s">
        <v>12</v>
      </c>
      <c r="B19" s="21">
        <v>760</v>
      </c>
      <c r="C19" s="10">
        <v>0.528</v>
      </c>
      <c r="D19" s="17">
        <f>B19*C19</f>
        <v>401.28000000000003</v>
      </c>
    </row>
    <row r="20" spans="1:4" ht="12.75">
      <c r="A20" s="22" t="s">
        <v>13</v>
      </c>
      <c r="B20" s="24">
        <f>B12+B13+B14+B15+B16+(B17*0.72)+(B18*0.72)+B19</f>
        <v>1096.4</v>
      </c>
      <c r="C20" s="23">
        <f>D20/B20</f>
        <v>0.5084695366654506</v>
      </c>
      <c r="D20" s="11">
        <f>SUM(D12:D19)</f>
        <v>557.4860000000001</v>
      </c>
    </row>
    <row r="21" spans="1:3" ht="12.75">
      <c r="A21" s="30" t="s">
        <v>22</v>
      </c>
      <c r="B21" s="31"/>
      <c r="C21" s="12"/>
    </row>
    <row r="22" spans="1:3" ht="12.75">
      <c r="A22" s="12"/>
      <c r="C22" s="12"/>
    </row>
    <row r="23" spans="1:3" ht="15.75">
      <c r="A23" s="13" t="s">
        <v>14</v>
      </c>
      <c r="C23" s="12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5.75">
      <c r="A50" s="14" t="s">
        <v>15</v>
      </c>
    </row>
    <row r="51" ht="15.75">
      <c r="A51" s="14" t="s">
        <v>16</v>
      </c>
    </row>
    <row r="52" ht="12.75"/>
    <row r="53" ht="12.75"/>
    <row r="54" spans="1:4" ht="15.75">
      <c r="A54" s="14" t="s">
        <v>17</v>
      </c>
      <c r="B54" s="15"/>
      <c r="C54" s="15"/>
      <c r="D54" s="15"/>
    </row>
    <row r="55" spans="1:6" ht="12.75">
      <c r="A55" s="34" t="s">
        <v>2</v>
      </c>
      <c r="B55" s="35"/>
      <c r="C55" s="35"/>
      <c r="D55" s="35"/>
      <c r="E55" s="35"/>
      <c r="F55" s="35"/>
    </row>
    <row r="56" ht="12.75">
      <c r="A56" s="26" t="s">
        <v>0</v>
      </c>
    </row>
    <row r="57" ht="12.75"/>
    <row r="58" ht="15.75">
      <c r="A58" s="14" t="s">
        <v>28</v>
      </c>
    </row>
    <row r="59" ht="15.75">
      <c r="A59" s="5"/>
    </row>
    <row r="60" ht="12.75">
      <c r="A60" s="1" t="s">
        <v>18</v>
      </c>
    </row>
    <row r="61" spans="1:2" ht="12.75">
      <c r="A61" s="4"/>
      <c r="B61" s="4"/>
    </row>
    <row r="62" ht="12.75"/>
    <row r="63" ht="12.75"/>
    <row r="64" ht="12.75"/>
    <row r="65" ht="12.75"/>
  </sheetData>
  <sheetProtection selectLockedCells="1" selectUnlockedCells="1"/>
  <mergeCells count="3">
    <mergeCell ref="A21:B21"/>
    <mergeCell ref="A4:E4"/>
    <mergeCell ref="A55:F5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F3" sqref="F3"/>
    </sheetView>
  </sheetViews>
  <sheetFormatPr defaultColWidth="10.7109375" defaultRowHeight="12.75"/>
  <cols>
    <col min="1" max="16384" width="10.7109375" style="1" customWidth="1"/>
  </cols>
  <sheetData>
    <row r="3" spans="1:6" ht="12">
      <c r="A3" s="1" t="s">
        <v>19</v>
      </c>
      <c r="B3" s="16">
        <v>0.36</v>
      </c>
      <c r="C3" s="16">
        <v>0.36</v>
      </c>
      <c r="D3" s="16">
        <v>0.68</v>
      </c>
      <c r="E3" s="16">
        <v>0.68</v>
      </c>
      <c r="F3" s="16"/>
    </row>
    <row r="4" spans="2:5" ht="12">
      <c r="B4" s="1">
        <v>600</v>
      </c>
      <c r="C4" s="1">
        <v>1200</v>
      </c>
      <c r="D4" s="1">
        <v>1200</v>
      </c>
      <c r="E4" s="1">
        <v>600</v>
      </c>
    </row>
    <row r="6" spans="1:6" ht="12">
      <c r="A6" s="1" t="s">
        <v>20</v>
      </c>
      <c r="B6" s="1">
        <v>0.895</v>
      </c>
      <c r="C6" s="1">
        <v>0.889</v>
      </c>
      <c r="D6" s="1">
        <v>0.9520000000000001</v>
      </c>
      <c r="E6" s="1">
        <v>1.016</v>
      </c>
      <c r="F6" s="1">
        <v>1.016</v>
      </c>
    </row>
    <row r="7" spans="2:6" ht="12">
      <c r="B7" s="1">
        <v>650</v>
      </c>
      <c r="C7" s="1">
        <v>884</v>
      </c>
      <c r="D7" s="1">
        <v>997</v>
      </c>
      <c r="E7" s="1">
        <v>997</v>
      </c>
      <c r="F7" s="1">
        <v>650</v>
      </c>
    </row>
    <row r="9" ht="12">
      <c r="A9" s="1" t="s"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n@ pn@</cp:lastModifiedBy>
  <dcterms:created xsi:type="dcterms:W3CDTF">2016-01-05T22:04:49Z</dcterms:created>
  <dcterms:modified xsi:type="dcterms:W3CDTF">2016-01-16T18:18:45Z</dcterms:modified>
  <cp:category/>
  <cp:version/>
  <cp:contentType/>
  <cp:contentStatus/>
</cp:coreProperties>
</file>